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110CBDF-79A3-40E9-AB19-5E2CA9EE50ED}" xr6:coauthVersionLast="47" xr6:coauthVersionMax="47" xr10:uidLastSave="{00000000-0000-0000-0000-000000000000}"/>
  <workbookProtection workbookAlgorithmName="SHA-512" workbookHashValue="AXbN83C/sSqGnwQrZMdpmd7udmBbYzuvKo91p9BNpJNpSO6oW6kKT5S8OSHPDwe8NX+Tgn/aiSUiP1SGzdC7eg==" workbookSaltValue="8+mqKLS7CeW1+5i9YikKwg==" workbookSpinCount="100000" lockStructure="1"/>
  <bookViews>
    <workbookView xWindow="-120" yWindow="-120" windowWidth="29040" windowHeight="15720" xr2:uid="{00000000-000D-0000-FFFF-FFFF00000000}"/>
  </bookViews>
  <sheets>
    <sheet name="FY 19-20" sheetId="1" r:id="rId1"/>
  </sheets>
  <definedNames>
    <definedName name="_xlnm.Print_Area" localSheetId="0">'FY 19-20'!$A$1:$L$60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J20" i="1"/>
  <c r="I19" i="1"/>
  <c r="J18" i="1"/>
  <c r="I18" i="1"/>
  <c r="F16" i="1"/>
  <c r="I14" i="1"/>
  <c r="J14" i="1"/>
  <c r="I13" i="1"/>
  <c r="J13" i="1"/>
  <c r="F13" i="1"/>
  <c r="I12" i="1" l="1"/>
  <c r="J12" i="1"/>
  <c r="I11" i="1"/>
  <c r="J11" i="1" l="1"/>
  <c r="I38" i="1"/>
  <c r="I39" i="1"/>
  <c r="I40" i="1"/>
  <c r="I41" i="1"/>
  <c r="F18" i="1"/>
  <c r="F19" i="1"/>
  <c r="F20" i="1"/>
  <c r="F21" i="1"/>
  <c r="F22" i="1"/>
  <c r="K20" i="1"/>
  <c r="K21" i="1"/>
  <c r="K22" i="1"/>
  <c r="K18" i="1"/>
  <c r="K19" i="1"/>
  <c r="F17" i="1"/>
  <c r="I31" i="1" l="1"/>
  <c r="I30" i="1" l="1"/>
  <c r="I32" i="1"/>
  <c r="I33" i="1"/>
  <c r="I34" i="1"/>
  <c r="I35" i="1"/>
  <c r="I36" i="1"/>
  <c r="I37" i="1"/>
  <c r="D23" i="1"/>
  <c r="F11" i="1"/>
  <c r="K11" i="1"/>
  <c r="F12" i="1"/>
  <c r="K12" i="1"/>
  <c r="K13" i="1"/>
  <c r="F14" i="1"/>
  <c r="K14" i="1"/>
  <c r="F15" i="1"/>
  <c r="K15" i="1"/>
  <c r="K16" i="1"/>
  <c r="K17" i="1"/>
  <c r="I42" i="1" l="1"/>
  <c r="K23" i="1"/>
  <c r="L59" i="1"/>
  <c r="F60" i="1" l="1"/>
  <c r="E60" i="1"/>
  <c r="D60" i="1"/>
  <c r="C60" i="1"/>
  <c r="L42" i="1"/>
  <c r="H42" i="1"/>
  <c r="G42" i="1"/>
  <c r="F42" i="1"/>
  <c r="E42" i="1"/>
  <c r="D42" i="1"/>
  <c r="C42" i="1"/>
  <c r="L23" i="1"/>
  <c r="J23" i="1"/>
  <c r="I23" i="1"/>
  <c r="H23" i="1"/>
  <c r="G23" i="1"/>
  <c r="E23" i="1"/>
  <c r="C23" i="1"/>
  <c r="F23" i="1" l="1"/>
</calcChain>
</file>

<file path=xl/sharedStrings.xml><?xml version="1.0" encoding="utf-8"?>
<sst xmlns="http://schemas.openxmlformats.org/spreadsheetml/2006/main" count="100" uniqueCount="37">
  <si>
    <t xml:space="preserve">   City of North Port</t>
  </si>
  <si>
    <t xml:space="preserve">            Activity Report</t>
  </si>
  <si>
    <t>Permits Issued</t>
  </si>
  <si>
    <t>Structure Valuations</t>
  </si>
  <si>
    <t>Commercial</t>
  </si>
  <si>
    <t xml:space="preserve">Residential </t>
  </si>
  <si>
    <t>Multi/Family</t>
  </si>
  <si>
    <t>Misc</t>
  </si>
  <si>
    <t>Totals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</si>
  <si>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</si>
  <si>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</si>
  <si>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</si>
  <si>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</si>
  <si>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</si>
  <si>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</si>
  <si>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</si>
  <si>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</si>
  <si>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</si>
  <si>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</si>
  <si>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</si>
  <si>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</si>
  <si>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   </t>
  </si>
  <si>
    <t>Commercial Permit SQ FT</t>
  </si>
  <si>
    <t>New</t>
  </si>
  <si>
    <t>Build-Out</t>
  </si>
  <si>
    <t>Shells</t>
  </si>
  <si>
    <t>Issued Permit Status</t>
  </si>
  <si>
    <t>Revenues to General Fund 001</t>
  </si>
  <si>
    <t>BCAIB 1.5%   or $2.00 min</t>
  </si>
  <si>
    <t>DCA 1.0% or $2.00 min</t>
  </si>
  <si>
    <t>Zoning           Review</t>
  </si>
  <si>
    <t>Education Surcharge</t>
  </si>
  <si>
    <t>Residential Permit SQ FT</t>
  </si>
  <si>
    <t>Remodel/RCO</t>
  </si>
  <si>
    <t>FISCAL YEAR 2023/2024</t>
  </si>
  <si>
    <t>CO's Issued</t>
  </si>
  <si>
    <t>Misc Fees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</si>
</sst>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1E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5" fillId="0" borderId="3" xfId="0" applyFont="1" applyBorder="1"/>
    <xf numFmtId="164" fontId="0" fillId="0" borderId="0" xfId="0" applyNumberFormat="1"/>
    <xf numFmtId="165" fontId="0" fillId="0" borderId="3" xfId="0" applyNumberFormat="1" applyBorder="1"/>
    <xf numFmtId="3" fontId="0" fillId="0" borderId="0" xfId="0" applyNumberFormat="1"/>
    <xf numFmtId="165" fontId="0" fillId="0" borderId="0" xfId="0" applyNumberFormat="1"/>
    <xf numFmtId="0" fontId="6" fillId="0" borderId="0" xfId="0" applyFont="1"/>
    <xf numFmtId="3" fontId="6" fillId="0" borderId="0" xfId="0" applyNumberFormat="1" applyFont="1"/>
    <xf numFmtId="44" fontId="0" fillId="0" borderId="0" xfId="1" applyFont="1" applyFill="1"/>
    <xf numFmtId="44" fontId="0" fillId="0" borderId="0" xfId="0" applyNumberFormat="1"/>
    <xf numFmtId="0" fontId="0" fillId="0" borderId="3" xfId="0" applyBorder="1" applyAlignment="1">
      <alignment horizontal="center"/>
    </xf>
    <xf numFmtId="0" fontId="0" fillId="2" borderId="3" xfId="0" applyFill="1" applyBorder="1"/>
    <xf numFmtId="165" fontId="0" fillId="2" borderId="3" xfId="0" applyNumberFormat="1" applyFill="1" applyBorder="1"/>
    <xf numFmtId="3" fontId="0" fillId="2" borderId="3" xfId="0" applyNumberFormat="1" applyFill="1" applyBorder="1"/>
    <xf numFmtId="0" fontId="0" fillId="0" borderId="3" xfId="0" applyFill="1" applyBorder="1"/>
    <xf numFmtId="3" fontId="0" fillId="0" borderId="3" xfId="0" applyNumberFormat="1" applyFill="1" applyBorder="1"/>
    <xf numFmtId="164" fontId="0" fillId="0" borderId="3" xfId="0" applyNumberFormat="1" applyFill="1" applyBorder="1"/>
    <xf numFmtId="3" fontId="8" fillId="0" borderId="3" xfId="0" applyNumberFormat="1" applyFont="1" applyFill="1" applyBorder="1"/>
    <xf numFmtId="164" fontId="8" fillId="0" borderId="3" xfId="0" applyNumberFormat="1" applyFont="1" applyFill="1" applyBorder="1"/>
    <xf numFmtId="0" fontId="5" fillId="0" borderId="3" xfId="0" applyFont="1" applyFill="1" applyBorder="1"/>
    <xf numFmtId="0" fontId="5" fillId="0" borderId="0" xfId="0" applyFont="1" applyFill="1"/>
    <xf numFmtId="3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0" fillId="0" borderId="0" xfId="0" applyFill="1" applyAlignment="1">
      <alignment horizontal="center" wrapText="1"/>
    </xf>
    <xf numFmtId="165" fontId="0" fillId="0" borderId="3" xfId="0" applyNumberForma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3" fontId="6" fillId="0" borderId="0" xfId="0" applyNumberFormat="1" applyFont="1" applyFill="1"/>
    <xf numFmtId="3" fontId="8" fillId="2" borderId="3" xfId="0" applyNumberFormat="1" applyFont="1" applyFill="1" applyBorder="1"/>
    <xf numFmtId="0" fontId="8" fillId="0" borderId="3" xfId="0" applyFont="1" applyFill="1" applyBorder="1"/>
    <xf numFmtId="164" fontId="0" fillId="2" borderId="3" xfId="0" applyNumberFormat="1" applyFill="1" applyBorder="1"/>
    <xf numFmtId="164" fontId="8" fillId="2" borderId="3" xfId="0" applyNumberFormat="1" applyFont="1" applyFill="1" applyBorder="1"/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1EA"/>
      <color rgb="FFBDFFBD"/>
      <color rgb="FF71FF71"/>
      <color rgb="FFFFFF99"/>
      <color rgb="FFF5954D"/>
      <color rgb="FFFF9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0</xdr:row>
      <xdr:rowOff>0</xdr:rowOff>
    </xdr:from>
    <xdr:ext cx="1314450" cy="1304925"/>
    <xdr:pic>
      <xdr:nvPicPr>
        <xdr:cNvPr id="2" name="Picture 1" descr="city seal">
          <a:extLst>
            <a:ext uri="{FF2B5EF4-FFF2-40B4-BE49-F238E27FC236}">
              <a16:creationId xmlns:a16="http://schemas.microsoft.com/office/drawing/2014/main" id="{72E5DDDB-DC68-4635-BE69-033D04D0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314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17" zoomScaleNormal="100" zoomScalePageLayoutView="80" workbookViewId="0">
      <selection activeCell="N21" sqref="N21"/>
    </sheetView>
  </sheetViews>
  <sheetFormatPr defaultRowHeight="15" x14ac:dyDescent="0.25"/>
  <cols>
    <col min="1" max="1" width="1.85546875" customWidth="1"/>
    <col min="2" max="2" width="11.28515625" customWidth="1"/>
    <col min="3" max="3" width="11.7109375" customWidth="1"/>
    <col min="4" max="4" width="11.42578125" bestFit="1" customWidth="1"/>
    <col min="5" max="5" width="11.85546875" customWidth="1"/>
    <col min="6" max="6" width="13.7109375" customWidth="1"/>
    <col min="7" max="7" width="13.140625" customWidth="1"/>
    <col min="8" max="8" width="14.140625" customWidth="1"/>
    <col min="9" max="9" width="13.140625" bestFit="1" customWidth="1"/>
    <col min="10" max="10" width="13.140625" customWidth="1"/>
    <col min="11" max="11" width="12.7109375" customWidth="1"/>
    <col min="12" max="12" width="13.85546875" bestFit="1" customWidth="1"/>
    <col min="13" max="13" width="13.140625" bestFit="1" customWidth="1"/>
    <col min="14" max="14" width="11.28515625" bestFit="1" customWidth="1"/>
    <col min="15" max="15" width="15.285156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5.5" x14ac:dyDescent="0.35">
      <c r="F2" s="2" t="s">
        <v>0</v>
      </c>
      <c r="H2" s="3"/>
    </row>
    <row r="3" spans="1:15" ht="18" x14ac:dyDescent="0.25">
      <c r="F3" s="4" t="s">
        <v>1</v>
      </c>
      <c r="G3" s="4"/>
      <c r="H3" s="5"/>
    </row>
    <row r="4" spans="1:15" ht="18" x14ac:dyDescent="0.25">
      <c r="F4" s="48" t="s">
        <v>34</v>
      </c>
      <c r="G4" s="48"/>
      <c r="H4" s="48"/>
    </row>
    <row r="5" spans="1:15" x14ac:dyDescent="0.25">
      <c r="H5" s="3"/>
    </row>
    <row r="6" spans="1:15" x14ac:dyDescent="0.25">
      <c r="H6" s="3"/>
    </row>
    <row r="7" spans="1:15" x14ac:dyDescent="0.25">
      <c r="H7" s="3"/>
    </row>
    <row r="9" spans="1:15" x14ac:dyDescent="0.25">
      <c r="C9" s="49" t="s">
        <v>2</v>
      </c>
      <c r="D9" s="49"/>
      <c r="E9" s="49"/>
      <c r="F9" s="49"/>
      <c r="G9" s="50"/>
      <c r="H9" s="51" t="s">
        <v>3</v>
      </c>
      <c r="I9" s="51"/>
      <c r="J9" s="51"/>
      <c r="K9" s="51"/>
      <c r="L9" s="51"/>
    </row>
    <row r="10" spans="1:15" x14ac:dyDescent="0.25">
      <c r="C10" s="18" t="s">
        <v>4</v>
      </c>
      <c r="D10" s="18" t="s">
        <v>5</v>
      </c>
      <c r="E10" s="18" t="s">
        <v>6</v>
      </c>
      <c r="F10" s="18" t="s">
        <v>7</v>
      </c>
      <c r="G10" s="6" t="s">
        <v>8</v>
      </c>
      <c r="H10" s="18" t="s">
        <v>4</v>
      </c>
      <c r="I10" s="18" t="s">
        <v>5</v>
      </c>
      <c r="J10" s="18" t="s">
        <v>6</v>
      </c>
      <c r="K10" s="18" t="s">
        <v>7</v>
      </c>
      <c r="L10" s="6" t="s">
        <v>8</v>
      </c>
    </row>
    <row r="11" spans="1:15" x14ac:dyDescent="0.25">
      <c r="B11" s="22" t="s">
        <v>9</v>
      </c>
      <c r="C11" s="23">
        <v>3</v>
      </c>
      <c r="D11" s="23">
        <v>148</v>
      </c>
      <c r="E11" s="23">
        <v>1</v>
      </c>
      <c r="F11" s="23">
        <f>G11-D11-C11-E11</f>
        <v>1374</v>
      </c>
      <c r="G11" s="23">
        <v>1526</v>
      </c>
      <c r="H11" s="24">
        <v>27283279</v>
      </c>
      <c r="I11" s="24">
        <f>57985659-1661532</f>
        <v>56324127</v>
      </c>
      <c r="J11" s="24">
        <f>1661532</f>
        <v>1661532</v>
      </c>
      <c r="K11" s="24">
        <f>L11-H11-I11-J11</f>
        <v>25652525</v>
      </c>
      <c r="L11" s="24">
        <v>110921463</v>
      </c>
    </row>
    <row r="12" spans="1:15" x14ac:dyDescent="0.25">
      <c r="B12" s="22" t="s">
        <v>10</v>
      </c>
      <c r="C12" s="23">
        <v>5</v>
      </c>
      <c r="D12" s="23">
        <v>119</v>
      </c>
      <c r="E12" s="23">
        <v>4</v>
      </c>
      <c r="F12" s="23">
        <f t="shared" ref="F12:F22" si="0">G12-D12-C12-E12</f>
        <v>1206</v>
      </c>
      <c r="G12" s="23">
        <v>1334</v>
      </c>
      <c r="H12" s="24">
        <v>924000</v>
      </c>
      <c r="I12" s="24">
        <f>58025779-6665288</f>
        <v>51360491</v>
      </c>
      <c r="J12" s="24">
        <f>1680692+(1661532*3)</f>
        <v>6665288</v>
      </c>
      <c r="K12" s="24">
        <f t="shared" ref="K12:K22" si="1">L12-H12-I12-J12</f>
        <v>21730302</v>
      </c>
      <c r="L12" s="24">
        <v>80680081</v>
      </c>
      <c r="N12" s="10"/>
      <c r="O12" s="16"/>
    </row>
    <row r="13" spans="1:15" x14ac:dyDescent="0.25">
      <c r="A13" s="31"/>
      <c r="B13" s="22" t="s">
        <v>11</v>
      </c>
      <c r="C13" s="23">
        <v>5</v>
      </c>
      <c r="D13" s="23">
        <v>123</v>
      </c>
      <c r="E13" s="23">
        <v>4</v>
      </c>
      <c r="F13" s="23">
        <f t="shared" si="0"/>
        <v>942</v>
      </c>
      <c r="G13" s="23">
        <v>1074</v>
      </c>
      <c r="H13" s="24">
        <v>66321213</v>
      </c>
      <c r="I13" s="24">
        <f>61647023-J13</f>
        <v>51965660</v>
      </c>
      <c r="J13" s="24">
        <f>1621616+4698363+1680692+1680692</f>
        <v>9681363</v>
      </c>
      <c r="K13" s="24">
        <f t="shared" si="1"/>
        <v>16549583</v>
      </c>
      <c r="L13" s="24">
        <v>144517819</v>
      </c>
    </row>
    <row r="14" spans="1:15" x14ac:dyDescent="0.25">
      <c r="B14" s="22" t="s">
        <v>12</v>
      </c>
      <c r="C14" s="23">
        <v>2</v>
      </c>
      <c r="D14" s="23">
        <v>133</v>
      </c>
      <c r="E14" s="23">
        <v>2</v>
      </c>
      <c r="F14" s="23">
        <f t="shared" si="0"/>
        <v>1039</v>
      </c>
      <c r="G14" s="23">
        <v>1176</v>
      </c>
      <c r="H14" s="24">
        <v>101000</v>
      </c>
      <c r="I14" s="24">
        <f>57165499-J14</f>
        <v>51545029</v>
      </c>
      <c r="J14" s="24">
        <f>2034220+3586250</f>
        <v>5620470</v>
      </c>
      <c r="K14" s="24">
        <f t="shared" si="1"/>
        <v>21836388</v>
      </c>
      <c r="L14" s="24">
        <v>79102887</v>
      </c>
    </row>
    <row r="15" spans="1:15" x14ac:dyDescent="0.25">
      <c r="B15" s="22" t="s">
        <v>13</v>
      </c>
      <c r="C15" s="23">
        <v>4</v>
      </c>
      <c r="D15" s="23">
        <v>179</v>
      </c>
      <c r="E15" s="23">
        <v>0</v>
      </c>
      <c r="F15" s="23">
        <f t="shared" si="0"/>
        <v>1086</v>
      </c>
      <c r="G15" s="23">
        <v>1269</v>
      </c>
      <c r="H15" s="24">
        <v>14047480</v>
      </c>
      <c r="I15" s="24">
        <v>68421553</v>
      </c>
      <c r="J15" s="24">
        <v>0</v>
      </c>
      <c r="K15" s="24">
        <f t="shared" si="1"/>
        <v>18413559</v>
      </c>
      <c r="L15" s="24">
        <v>100882592</v>
      </c>
    </row>
    <row r="16" spans="1:15" x14ac:dyDescent="0.25">
      <c r="B16" s="45" t="s">
        <v>14</v>
      </c>
      <c r="C16" s="25">
        <v>6</v>
      </c>
      <c r="D16" s="25">
        <v>285</v>
      </c>
      <c r="E16" s="25">
        <v>1</v>
      </c>
      <c r="F16" s="23">
        <f t="shared" si="0"/>
        <v>1372</v>
      </c>
      <c r="G16" s="25">
        <v>1664</v>
      </c>
      <c r="H16" s="26">
        <v>16658182</v>
      </c>
      <c r="I16" s="26">
        <v>108509427</v>
      </c>
      <c r="J16" s="26">
        <v>3657550</v>
      </c>
      <c r="K16" s="26">
        <f t="shared" si="1"/>
        <v>23991011</v>
      </c>
      <c r="L16" s="26">
        <v>152816170</v>
      </c>
    </row>
    <row r="17" spans="2:15" x14ac:dyDescent="0.25">
      <c r="B17" s="22" t="s">
        <v>15</v>
      </c>
      <c r="C17" s="23">
        <v>6</v>
      </c>
      <c r="D17" s="23">
        <v>250</v>
      </c>
      <c r="E17" s="23">
        <v>0</v>
      </c>
      <c r="F17" s="25">
        <f t="shared" si="0"/>
        <v>1215</v>
      </c>
      <c r="G17" s="25">
        <v>1471</v>
      </c>
      <c r="H17" s="24">
        <v>7885047</v>
      </c>
      <c r="I17" s="24">
        <v>98901750</v>
      </c>
      <c r="J17" s="24">
        <v>0</v>
      </c>
      <c r="K17" s="24">
        <f t="shared" si="1"/>
        <v>24884104</v>
      </c>
      <c r="L17" s="24">
        <v>131670901</v>
      </c>
      <c r="O17" s="16"/>
    </row>
    <row r="18" spans="2:15" x14ac:dyDescent="0.25">
      <c r="B18" s="22" t="s">
        <v>16</v>
      </c>
      <c r="C18" s="23">
        <v>3</v>
      </c>
      <c r="D18" s="23">
        <v>215</v>
      </c>
      <c r="E18" s="23">
        <v>1</v>
      </c>
      <c r="F18" s="25">
        <f t="shared" si="0"/>
        <v>1384</v>
      </c>
      <c r="G18" s="25">
        <v>1603</v>
      </c>
      <c r="H18" s="24">
        <v>18200000</v>
      </c>
      <c r="I18" s="24">
        <f>88218607-J18</f>
        <v>78381056</v>
      </c>
      <c r="J18" s="24">
        <f>1809449+8028102</f>
        <v>9837551</v>
      </c>
      <c r="K18" s="26">
        <f t="shared" si="1"/>
        <v>32702861</v>
      </c>
      <c r="L18" s="24">
        <v>139121468</v>
      </c>
      <c r="N18" s="10"/>
      <c r="O18" s="16"/>
    </row>
    <row r="19" spans="2:15" x14ac:dyDescent="0.25">
      <c r="B19" s="22" t="s">
        <v>17</v>
      </c>
      <c r="C19" s="23">
        <v>6</v>
      </c>
      <c r="D19" s="23">
        <v>170</v>
      </c>
      <c r="E19" s="23">
        <v>1</v>
      </c>
      <c r="F19" s="25">
        <f t="shared" si="0"/>
        <v>1118</v>
      </c>
      <c r="G19" s="23">
        <v>1295</v>
      </c>
      <c r="H19" s="24">
        <v>2524500</v>
      </c>
      <c r="I19" s="24">
        <f>71043728-1963121</f>
        <v>69080607</v>
      </c>
      <c r="J19" s="24">
        <v>1963121</v>
      </c>
      <c r="K19" s="24">
        <f t="shared" si="1"/>
        <v>15923313</v>
      </c>
      <c r="L19" s="24">
        <v>89491541</v>
      </c>
      <c r="O19" s="17"/>
    </row>
    <row r="20" spans="2:15" x14ac:dyDescent="0.25">
      <c r="B20" s="19" t="s">
        <v>18</v>
      </c>
      <c r="C20" s="21">
        <v>5</v>
      </c>
      <c r="D20" s="21">
        <v>174</v>
      </c>
      <c r="E20" s="21">
        <v>5</v>
      </c>
      <c r="F20" s="44">
        <f t="shared" si="0"/>
        <v>1256</v>
      </c>
      <c r="G20" s="21">
        <v>1440</v>
      </c>
      <c r="H20" s="46">
        <v>565000</v>
      </c>
      <c r="I20" s="46">
        <f>87838729-J20</f>
        <v>72584366</v>
      </c>
      <c r="J20" s="46">
        <f>1680692+8028102+1548228+2034220+1963121</f>
        <v>15254363</v>
      </c>
      <c r="K20" s="47">
        <f t="shared" si="1"/>
        <v>21260592</v>
      </c>
      <c r="L20" s="46">
        <v>109664321</v>
      </c>
      <c r="N20" s="10"/>
      <c r="O20" s="10"/>
    </row>
    <row r="21" spans="2:15" x14ac:dyDescent="0.25">
      <c r="B21" s="22" t="s">
        <v>19</v>
      </c>
      <c r="C21" s="23"/>
      <c r="D21" s="23"/>
      <c r="E21" s="23"/>
      <c r="F21" s="25">
        <f t="shared" si="0"/>
        <v>0</v>
      </c>
      <c r="G21" s="23"/>
      <c r="H21" s="24"/>
      <c r="I21" s="24"/>
      <c r="J21" s="24"/>
      <c r="K21" s="24">
        <f t="shared" si="1"/>
        <v>0</v>
      </c>
      <c r="L21" s="24"/>
    </row>
    <row r="22" spans="2:15" x14ac:dyDescent="0.25">
      <c r="B22" s="22" t="s">
        <v>20</v>
      </c>
      <c r="C22" s="23"/>
      <c r="D22" s="23"/>
      <c r="E22" s="23"/>
      <c r="F22" s="25">
        <f t="shared" si="0"/>
        <v>0</v>
      </c>
      <c r="G22" s="23"/>
      <c r="H22" s="24"/>
      <c r="I22" s="24"/>
      <c r="J22" s="24"/>
      <c r="K22" s="26">
        <f t="shared" si="1"/>
        <v>0</v>
      </c>
      <c r="L22" s="24"/>
    </row>
    <row r="23" spans="2:15" x14ac:dyDescent="0.25">
      <c r="B23" s="27" t="s">
        <v>8</v>
      </c>
      <c r="C23" s="23">
        <f t="shared" ref="C23:L23" si="2">SUM(C11:C22)</f>
        <v>45</v>
      </c>
      <c r="D23" s="23">
        <f>SUM(D11:D22)</f>
        <v>1796</v>
      </c>
      <c r="E23" s="23">
        <f t="shared" si="2"/>
        <v>19</v>
      </c>
      <c r="F23" s="23">
        <f t="shared" si="2"/>
        <v>11992</v>
      </c>
      <c r="G23" s="23">
        <f t="shared" si="2"/>
        <v>13852</v>
      </c>
      <c r="H23" s="24">
        <f t="shared" si="2"/>
        <v>154509701</v>
      </c>
      <c r="I23" s="24">
        <f t="shared" si="2"/>
        <v>707074066</v>
      </c>
      <c r="J23" s="24">
        <f t="shared" si="2"/>
        <v>54341238</v>
      </c>
      <c r="K23" s="24">
        <f>SUM(K11:K22)</f>
        <v>222944238</v>
      </c>
      <c r="L23" s="24">
        <f t="shared" si="2"/>
        <v>1138869243</v>
      </c>
    </row>
    <row r="24" spans="2:15" x14ac:dyDescent="0.25">
      <c r="B24" s="28"/>
      <c r="C24" s="29"/>
      <c r="D24" s="29"/>
      <c r="E24" s="29"/>
      <c r="F24" s="29"/>
      <c r="G24" s="29"/>
      <c r="H24" s="30"/>
      <c r="I24" s="30"/>
      <c r="J24" s="30"/>
      <c r="K24" s="30"/>
      <c r="L24" s="30"/>
    </row>
    <row r="25" spans="2:15" x14ac:dyDescent="0.25">
      <c r="B25" s="28"/>
      <c r="C25" s="29"/>
      <c r="D25" s="29"/>
      <c r="E25" s="29"/>
      <c r="F25" s="29"/>
      <c r="G25" s="29"/>
      <c r="H25" s="30"/>
      <c r="I25" s="30"/>
      <c r="J25" s="30"/>
      <c r="K25" s="30"/>
      <c r="L25" s="30"/>
    </row>
    <row r="26" spans="2:15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5" x14ac:dyDescent="0.25">
      <c r="B27" s="31"/>
      <c r="C27" s="52" t="s">
        <v>35</v>
      </c>
      <c r="D27" s="52"/>
      <c r="E27" s="52"/>
      <c r="F27" s="52"/>
      <c r="G27" s="52"/>
      <c r="H27" s="52"/>
      <c r="I27" s="52"/>
      <c r="J27" s="28" t="s">
        <v>21</v>
      </c>
      <c r="K27" s="32"/>
      <c r="L27" s="33"/>
    </row>
    <row r="28" spans="2:15" x14ac:dyDescent="0.25">
      <c r="B28" s="31"/>
      <c r="C28" s="53" t="s">
        <v>4</v>
      </c>
      <c r="D28" s="54"/>
      <c r="E28" s="54"/>
      <c r="F28" s="55"/>
      <c r="G28" s="34"/>
      <c r="H28" s="35"/>
      <c r="I28" s="35"/>
      <c r="J28" s="31"/>
      <c r="K28" s="56" t="s">
        <v>22</v>
      </c>
      <c r="L28" s="56"/>
    </row>
    <row r="29" spans="2:15" x14ac:dyDescent="0.25">
      <c r="B29" s="31"/>
      <c r="C29" s="36" t="s">
        <v>23</v>
      </c>
      <c r="D29" s="36" t="s">
        <v>24</v>
      </c>
      <c r="E29" s="36" t="s">
        <v>25</v>
      </c>
      <c r="F29" s="36" t="s">
        <v>33</v>
      </c>
      <c r="G29" s="36" t="s">
        <v>5</v>
      </c>
      <c r="H29" s="36" t="s">
        <v>6</v>
      </c>
      <c r="I29" s="36" t="s">
        <v>8</v>
      </c>
      <c r="J29" s="37"/>
      <c r="K29" s="61" t="s">
        <v>26</v>
      </c>
      <c r="L29" s="61"/>
    </row>
    <row r="30" spans="2:15" x14ac:dyDescent="0.25">
      <c r="B30" s="22" t="s">
        <v>9</v>
      </c>
      <c r="C30" s="23">
        <v>3</v>
      </c>
      <c r="D30" s="23">
        <v>1</v>
      </c>
      <c r="E30" s="23">
        <v>0</v>
      </c>
      <c r="F30" s="23">
        <v>1</v>
      </c>
      <c r="G30" s="23">
        <v>186</v>
      </c>
      <c r="H30" s="23">
        <v>2</v>
      </c>
      <c r="I30" s="23">
        <f t="shared" ref="I30:I41" si="3">SUM(C30:H30)</f>
        <v>193</v>
      </c>
      <c r="J30" s="30"/>
      <c r="K30" s="22" t="s">
        <v>9</v>
      </c>
      <c r="L30" s="23">
        <v>255050</v>
      </c>
      <c r="M30" s="29"/>
    </row>
    <row r="31" spans="2:15" x14ac:dyDescent="0.25">
      <c r="B31" s="22" t="s">
        <v>10</v>
      </c>
      <c r="C31" s="23">
        <v>3</v>
      </c>
      <c r="D31" s="23">
        <v>0</v>
      </c>
      <c r="E31" s="23">
        <v>0</v>
      </c>
      <c r="F31" s="23">
        <v>2</v>
      </c>
      <c r="G31" s="23">
        <v>231</v>
      </c>
      <c r="H31" s="23">
        <v>3</v>
      </c>
      <c r="I31" s="23">
        <f t="shared" si="3"/>
        <v>239</v>
      </c>
      <c r="J31" s="30"/>
      <c r="K31" s="22" t="s">
        <v>10</v>
      </c>
      <c r="L31" s="23">
        <v>5948</v>
      </c>
      <c r="M31" s="29"/>
    </row>
    <row r="32" spans="2:15" x14ac:dyDescent="0.25">
      <c r="B32" s="22" t="s">
        <v>11</v>
      </c>
      <c r="C32" s="23">
        <v>1</v>
      </c>
      <c r="D32" s="23">
        <v>0</v>
      </c>
      <c r="E32" s="23">
        <v>0</v>
      </c>
      <c r="F32" s="23">
        <v>0</v>
      </c>
      <c r="G32" s="23">
        <v>196</v>
      </c>
      <c r="H32" s="23">
        <v>1</v>
      </c>
      <c r="I32" s="23">
        <f t="shared" si="3"/>
        <v>198</v>
      </c>
      <c r="J32" s="30"/>
      <c r="K32" s="22" t="s">
        <v>11</v>
      </c>
      <c r="L32" s="23">
        <v>140589</v>
      </c>
      <c r="M32" s="29"/>
    </row>
    <row r="33" spans="2:15" x14ac:dyDescent="0.25">
      <c r="B33" s="22" t="s">
        <v>12</v>
      </c>
      <c r="C33" s="23">
        <v>0</v>
      </c>
      <c r="D33" s="23">
        <v>0</v>
      </c>
      <c r="E33" s="23">
        <v>0</v>
      </c>
      <c r="F33" s="23">
        <v>1</v>
      </c>
      <c r="G33" s="23">
        <v>200</v>
      </c>
      <c r="H33" s="23">
        <v>0</v>
      </c>
      <c r="I33" s="23">
        <f t="shared" si="3"/>
        <v>201</v>
      </c>
      <c r="J33" s="30"/>
      <c r="K33" s="22" t="s">
        <v>12</v>
      </c>
      <c r="L33" s="23">
        <v>3000</v>
      </c>
      <c r="M33" s="29"/>
    </row>
    <row r="34" spans="2:15" x14ac:dyDescent="0.25">
      <c r="B34" s="22" t="s">
        <v>13</v>
      </c>
      <c r="C34" s="23">
        <v>4</v>
      </c>
      <c r="D34" s="23">
        <v>0</v>
      </c>
      <c r="E34" s="23">
        <v>0</v>
      </c>
      <c r="F34" s="23">
        <v>2</v>
      </c>
      <c r="G34" s="23">
        <v>217</v>
      </c>
      <c r="H34" s="23">
        <v>2</v>
      </c>
      <c r="I34" s="23">
        <f t="shared" si="3"/>
        <v>225</v>
      </c>
      <c r="J34" s="30"/>
      <c r="K34" s="22" t="s">
        <v>13</v>
      </c>
      <c r="L34" s="23">
        <v>124900</v>
      </c>
      <c r="M34" s="29"/>
      <c r="O34" s="12"/>
    </row>
    <row r="35" spans="2:15" x14ac:dyDescent="0.25">
      <c r="B35" s="22" t="s">
        <v>14</v>
      </c>
      <c r="C35" s="23">
        <v>1</v>
      </c>
      <c r="D35" s="23">
        <v>0</v>
      </c>
      <c r="E35" s="23">
        <v>0</v>
      </c>
      <c r="F35" s="23">
        <v>1</v>
      </c>
      <c r="G35" s="23">
        <v>209</v>
      </c>
      <c r="H35" s="23">
        <v>1</v>
      </c>
      <c r="I35" s="23">
        <f t="shared" si="3"/>
        <v>212</v>
      </c>
      <c r="J35" s="30"/>
      <c r="K35" s="22" t="s">
        <v>14</v>
      </c>
      <c r="L35" s="23">
        <v>167901</v>
      </c>
      <c r="M35" s="29"/>
    </row>
    <row r="36" spans="2:15" x14ac:dyDescent="0.25">
      <c r="B36" s="22" t="s">
        <v>15</v>
      </c>
      <c r="C36" s="23">
        <v>3</v>
      </c>
      <c r="D36" s="23">
        <v>0</v>
      </c>
      <c r="E36" s="23">
        <v>0</v>
      </c>
      <c r="F36" s="23">
        <v>2</v>
      </c>
      <c r="G36" s="23">
        <v>234</v>
      </c>
      <c r="H36" s="23">
        <v>0</v>
      </c>
      <c r="I36" s="23">
        <f t="shared" si="3"/>
        <v>239</v>
      </c>
      <c r="J36" s="30"/>
      <c r="K36" s="22" t="s">
        <v>15</v>
      </c>
      <c r="L36" s="23">
        <v>102047</v>
      </c>
      <c r="M36" s="29"/>
    </row>
    <row r="37" spans="2:15" x14ac:dyDescent="0.25">
      <c r="B37" s="22" t="s">
        <v>16</v>
      </c>
      <c r="C37" s="23">
        <v>6</v>
      </c>
      <c r="D37" s="23">
        <v>1</v>
      </c>
      <c r="E37" s="23">
        <v>1</v>
      </c>
      <c r="F37" s="23">
        <v>2</v>
      </c>
      <c r="G37" s="23">
        <v>258</v>
      </c>
      <c r="H37" s="23">
        <v>3</v>
      </c>
      <c r="I37" s="23">
        <f t="shared" si="3"/>
        <v>271</v>
      </c>
      <c r="J37" s="30"/>
      <c r="K37" s="22" t="s">
        <v>16</v>
      </c>
      <c r="L37" s="23">
        <v>280902</v>
      </c>
      <c r="M37" s="29"/>
    </row>
    <row r="38" spans="2:15" x14ac:dyDescent="0.25">
      <c r="B38" s="22" t="s">
        <v>17</v>
      </c>
      <c r="C38" s="23">
        <v>2</v>
      </c>
      <c r="D38" s="23">
        <v>2</v>
      </c>
      <c r="E38" s="23">
        <v>0</v>
      </c>
      <c r="F38" s="23">
        <v>2</v>
      </c>
      <c r="G38" s="23">
        <v>199</v>
      </c>
      <c r="H38" s="23">
        <v>1</v>
      </c>
      <c r="I38" s="23">
        <f t="shared" si="3"/>
        <v>206</v>
      </c>
      <c r="J38" s="30"/>
      <c r="K38" s="22" t="s">
        <v>17</v>
      </c>
      <c r="L38" s="23">
        <v>13887</v>
      </c>
      <c r="M38" s="29"/>
    </row>
    <row r="39" spans="2:15" x14ac:dyDescent="0.25">
      <c r="B39" s="19" t="s">
        <v>18</v>
      </c>
      <c r="C39" s="21">
        <v>0</v>
      </c>
      <c r="D39" s="21">
        <v>0</v>
      </c>
      <c r="E39" s="21">
        <v>1</v>
      </c>
      <c r="F39" s="21">
        <v>0</v>
      </c>
      <c r="G39" s="21">
        <v>187</v>
      </c>
      <c r="H39" s="21">
        <v>2</v>
      </c>
      <c r="I39" s="21">
        <f t="shared" si="3"/>
        <v>190</v>
      </c>
      <c r="J39" s="30"/>
      <c r="K39" s="19" t="s">
        <v>18</v>
      </c>
      <c r="L39" s="21">
        <v>107912</v>
      </c>
      <c r="M39" s="29"/>
    </row>
    <row r="40" spans="2:15" x14ac:dyDescent="0.25">
      <c r="B40" s="22" t="s">
        <v>19</v>
      </c>
      <c r="C40" s="23"/>
      <c r="D40" s="23"/>
      <c r="E40" s="23"/>
      <c r="F40" s="23"/>
      <c r="G40" s="23"/>
      <c r="H40" s="23"/>
      <c r="I40" s="23">
        <f t="shared" si="3"/>
        <v>0</v>
      </c>
      <c r="J40" s="30"/>
      <c r="K40" s="22" t="s">
        <v>19</v>
      </c>
      <c r="L40" s="23"/>
      <c r="M40" s="29"/>
      <c r="N40" s="12"/>
    </row>
    <row r="41" spans="2:15" x14ac:dyDescent="0.25">
      <c r="B41" s="22" t="s">
        <v>20</v>
      </c>
      <c r="C41" s="23"/>
      <c r="D41" s="23"/>
      <c r="E41" s="23"/>
      <c r="F41" s="23"/>
      <c r="G41" s="23"/>
      <c r="H41" s="23"/>
      <c r="I41" s="23">
        <f t="shared" si="3"/>
        <v>0</v>
      </c>
      <c r="J41" s="30"/>
      <c r="K41" s="22" t="s">
        <v>20</v>
      </c>
      <c r="L41" s="23"/>
      <c r="M41" s="29"/>
    </row>
    <row r="42" spans="2:15" x14ac:dyDescent="0.25">
      <c r="B42" s="27" t="s">
        <v>8</v>
      </c>
      <c r="C42" s="23">
        <f t="shared" ref="C42:H42" si="4">SUM(C30:C41)</f>
        <v>23</v>
      </c>
      <c r="D42" s="23">
        <f t="shared" si="4"/>
        <v>4</v>
      </c>
      <c r="E42" s="23">
        <f t="shared" si="4"/>
        <v>2</v>
      </c>
      <c r="F42" s="23">
        <f t="shared" si="4"/>
        <v>13</v>
      </c>
      <c r="G42" s="23">
        <f t="shared" si="4"/>
        <v>2117</v>
      </c>
      <c r="H42" s="23">
        <f t="shared" si="4"/>
        <v>15</v>
      </c>
      <c r="I42" s="23">
        <f>SUM(I30:I41)</f>
        <v>2174</v>
      </c>
      <c r="J42" s="29"/>
      <c r="K42" s="27" t="s">
        <v>8</v>
      </c>
      <c r="L42" s="23">
        <f>SUM(L30:L41)</f>
        <v>1202136</v>
      </c>
      <c r="M42" s="29"/>
    </row>
    <row r="43" spans="2:15" x14ac:dyDescent="0.25">
      <c r="B43" s="31"/>
      <c r="C43" s="29"/>
      <c r="D43" s="29"/>
      <c r="E43" s="29"/>
      <c r="F43" s="30"/>
      <c r="G43" s="31"/>
      <c r="H43" s="31"/>
      <c r="I43" s="31"/>
      <c r="J43" s="31"/>
      <c r="K43" s="31"/>
      <c r="L43" s="31"/>
      <c r="M43" s="29"/>
    </row>
    <row r="44" spans="2:15" x14ac:dyDescent="0.25">
      <c r="B44" s="31"/>
      <c r="C44" s="29"/>
      <c r="D44" s="29"/>
      <c r="E44" s="29"/>
      <c r="F44" s="30"/>
      <c r="G44" s="31"/>
      <c r="H44" s="31"/>
      <c r="I44" s="31"/>
      <c r="J44" s="31"/>
      <c r="K44" s="29"/>
      <c r="L44" s="38"/>
      <c r="M44" s="31"/>
    </row>
    <row r="45" spans="2:15" ht="15" customHeight="1" x14ac:dyDescent="0.25">
      <c r="B45" s="57" t="s">
        <v>27</v>
      </c>
      <c r="C45" s="62" t="s">
        <v>36</v>
      </c>
      <c r="D45" s="62"/>
      <c r="E45" s="62"/>
      <c r="F45" s="62"/>
      <c r="G45" s="28"/>
      <c r="H45" s="28"/>
      <c r="I45" s="31"/>
      <c r="J45" s="31"/>
      <c r="K45" s="56" t="s">
        <v>32</v>
      </c>
      <c r="L45" s="56"/>
      <c r="M45" s="31"/>
    </row>
    <row r="46" spans="2:15" ht="30" customHeight="1" x14ac:dyDescent="0.25">
      <c r="B46" s="57"/>
      <c r="C46" s="59" t="s">
        <v>28</v>
      </c>
      <c r="D46" s="59" t="s">
        <v>29</v>
      </c>
      <c r="E46" s="59" t="s">
        <v>30</v>
      </c>
      <c r="F46" s="59" t="s">
        <v>31</v>
      </c>
      <c r="G46" s="33"/>
      <c r="H46" s="39"/>
      <c r="I46" s="31"/>
      <c r="J46" s="31"/>
      <c r="K46" s="61" t="s">
        <v>26</v>
      </c>
      <c r="L46" s="61"/>
      <c r="M46" s="31"/>
    </row>
    <row r="47" spans="2:15" x14ac:dyDescent="0.25">
      <c r="B47" s="58"/>
      <c r="C47" s="60"/>
      <c r="D47" s="60"/>
      <c r="E47" s="60"/>
      <c r="F47" s="60"/>
      <c r="G47" s="33"/>
      <c r="H47" s="39"/>
      <c r="I47" s="31"/>
      <c r="J47" s="31"/>
      <c r="K47" s="22" t="s">
        <v>9</v>
      </c>
      <c r="L47" s="23">
        <v>387355</v>
      </c>
      <c r="M47" s="31"/>
    </row>
    <row r="48" spans="2:15" x14ac:dyDescent="0.25">
      <c r="B48" s="22" t="s">
        <v>9</v>
      </c>
      <c r="C48" s="40">
        <v>8208.86</v>
      </c>
      <c r="D48" s="40">
        <v>6153.87</v>
      </c>
      <c r="E48" s="40">
        <v>42802.18</v>
      </c>
      <c r="F48" s="40">
        <v>6847.76</v>
      </c>
      <c r="G48" s="38"/>
      <c r="H48" s="38"/>
      <c r="I48" s="33"/>
      <c r="J48" s="31"/>
      <c r="K48" s="22" t="s">
        <v>10</v>
      </c>
      <c r="L48" s="23">
        <v>386004</v>
      </c>
      <c r="M48" s="31"/>
    </row>
    <row r="49" spans="2:13" x14ac:dyDescent="0.25">
      <c r="B49" s="22" t="s">
        <v>10</v>
      </c>
      <c r="C49" s="40">
        <v>7236.3</v>
      </c>
      <c r="D49" s="40">
        <v>5367.27</v>
      </c>
      <c r="E49" s="40">
        <v>31257.99</v>
      </c>
      <c r="F49" s="40">
        <v>6203.71</v>
      </c>
      <c r="G49" s="38"/>
      <c r="H49" s="38"/>
      <c r="I49" s="41"/>
      <c r="J49" s="31"/>
      <c r="K49" s="22" t="s">
        <v>11</v>
      </c>
      <c r="L49" s="23">
        <v>445393</v>
      </c>
      <c r="M49" s="31"/>
    </row>
    <row r="50" spans="2:13" x14ac:dyDescent="0.25">
      <c r="B50" s="22" t="s">
        <v>11</v>
      </c>
      <c r="C50" s="40">
        <v>9089.56</v>
      </c>
      <c r="D50" s="40">
        <v>6555.44</v>
      </c>
      <c r="E50" s="40">
        <v>63742.86</v>
      </c>
      <c r="F50" s="40">
        <v>8113.92</v>
      </c>
      <c r="G50" s="38"/>
      <c r="H50" s="38"/>
      <c r="I50" s="41"/>
      <c r="J50" s="42"/>
      <c r="K50" s="22" t="s">
        <v>12</v>
      </c>
      <c r="L50" s="23">
        <v>419023</v>
      </c>
      <c r="M50" s="31"/>
    </row>
    <row r="51" spans="2:13" x14ac:dyDescent="0.25">
      <c r="B51" s="22" t="s">
        <v>12</v>
      </c>
      <c r="C51" s="40">
        <v>7068.36</v>
      </c>
      <c r="D51" s="40">
        <v>5244.33</v>
      </c>
      <c r="E51" s="40">
        <v>28677.98</v>
      </c>
      <c r="F51" s="40">
        <v>5977.24</v>
      </c>
      <c r="G51" s="38"/>
      <c r="H51" s="38"/>
      <c r="I51" s="41"/>
      <c r="J51" s="43"/>
      <c r="K51" s="22" t="s">
        <v>13</v>
      </c>
      <c r="L51" s="23">
        <v>461715</v>
      </c>
      <c r="M51" s="31"/>
    </row>
    <row r="52" spans="2:13" x14ac:dyDescent="0.25">
      <c r="B52" s="22" t="s">
        <v>13</v>
      </c>
      <c r="C52" s="40">
        <v>8395.5300000000007</v>
      </c>
      <c r="D52" s="40">
        <v>6150.47</v>
      </c>
      <c r="E52" s="40">
        <v>34151.370000000003</v>
      </c>
      <c r="F52" s="40">
        <v>7319.38</v>
      </c>
      <c r="G52" s="38"/>
      <c r="H52" s="38"/>
      <c r="I52" s="41"/>
      <c r="J52" s="43"/>
      <c r="K52" s="22" t="s">
        <v>14</v>
      </c>
      <c r="L52" s="23">
        <v>766409</v>
      </c>
      <c r="M52" s="31"/>
    </row>
    <row r="53" spans="2:13" x14ac:dyDescent="0.25">
      <c r="B53" s="22" t="s">
        <v>14</v>
      </c>
      <c r="C53" s="40">
        <v>9551.2900000000009</v>
      </c>
      <c r="D53" s="40">
        <v>7086.01</v>
      </c>
      <c r="E53" s="40">
        <v>62167.35</v>
      </c>
      <c r="F53" s="40">
        <v>8140.39</v>
      </c>
      <c r="G53" s="38"/>
      <c r="H53" s="38"/>
      <c r="I53" s="41"/>
      <c r="J53" s="43"/>
      <c r="K53" s="22" t="s">
        <v>15</v>
      </c>
      <c r="L53" s="23">
        <v>651459</v>
      </c>
    </row>
    <row r="54" spans="2:13" x14ac:dyDescent="0.25">
      <c r="B54" s="22" t="s">
        <v>15</v>
      </c>
      <c r="C54" s="40">
        <v>12352.68</v>
      </c>
      <c r="D54" s="40">
        <v>8853.65</v>
      </c>
      <c r="E54" s="40">
        <v>28791.040000000001</v>
      </c>
      <c r="F54" s="40">
        <v>11189.74</v>
      </c>
      <c r="G54" s="38"/>
      <c r="H54" s="38"/>
      <c r="I54" s="41"/>
      <c r="J54" s="43"/>
      <c r="K54" s="22" t="s">
        <v>16</v>
      </c>
      <c r="L54" s="23">
        <v>774103</v>
      </c>
    </row>
    <row r="55" spans="2:13" x14ac:dyDescent="0.25">
      <c r="B55" s="22" t="s">
        <v>16</v>
      </c>
      <c r="C55" s="40">
        <v>10263.549999999999</v>
      </c>
      <c r="D55" s="40">
        <v>7581.27</v>
      </c>
      <c r="E55" s="40">
        <v>45455.41</v>
      </c>
      <c r="F55" s="40">
        <v>8852.15</v>
      </c>
      <c r="G55" s="38"/>
      <c r="H55" s="38"/>
      <c r="I55" s="41"/>
      <c r="J55" s="43"/>
      <c r="K55" s="22" t="s">
        <v>17</v>
      </c>
      <c r="L55" s="23">
        <v>466776</v>
      </c>
    </row>
    <row r="56" spans="2:13" x14ac:dyDescent="0.25">
      <c r="B56" s="22" t="s">
        <v>17</v>
      </c>
      <c r="C56" s="40">
        <v>7400.38</v>
      </c>
      <c r="D56" s="40">
        <v>5485.28</v>
      </c>
      <c r="E56" s="40">
        <v>60306.14</v>
      </c>
      <c r="F56" s="40">
        <v>6328.69</v>
      </c>
      <c r="G56" s="38"/>
      <c r="H56" s="38"/>
      <c r="I56" s="41"/>
      <c r="J56" s="43"/>
      <c r="K56" s="19" t="s">
        <v>18</v>
      </c>
      <c r="L56" s="21">
        <v>591336</v>
      </c>
    </row>
    <row r="57" spans="2:13" x14ac:dyDescent="0.25">
      <c r="B57" s="19" t="s">
        <v>18</v>
      </c>
      <c r="C57" s="20">
        <v>8900.92</v>
      </c>
      <c r="D57" s="20">
        <v>6563.2</v>
      </c>
      <c r="E57" s="20">
        <v>52205.78</v>
      </c>
      <c r="F57" s="20">
        <v>7683.14</v>
      </c>
      <c r="G57" s="38"/>
      <c r="H57" s="38"/>
      <c r="I57" s="41"/>
      <c r="J57" s="43"/>
      <c r="K57" s="22" t="s">
        <v>19</v>
      </c>
      <c r="L57" s="23"/>
    </row>
    <row r="58" spans="2:13" x14ac:dyDescent="0.25">
      <c r="B58" s="22" t="s">
        <v>19</v>
      </c>
      <c r="C58" s="40"/>
      <c r="D58" s="40"/>
      <c r="E58" s="40"/>
      <c r="F58" s="40"/>
      <c r="G58" s="38"/>
      <c r="H58" s="38"/>
      <c r="I58" s="41"/>
      <c r="J58" s="43"/>
      <c r="K58" s="22" t="s">
        <v>20</v>
      </c>
      <c r="L58" s="23"/>
    </row>
    <row r="59" spans="2:13" x14ac:dyDescent="0.25">
      <c r="B59" s="7" t="s">
        <v>20</v>
      </c>
      <c r="C59" s="11"/>
      <c r="D59" s="11"/>
      <c r="E59" s="11"/>
      <c r="F59" s="11"/>
      <c r="G59" s="13"/>
      <c r="H59" s="13"/>
      <c r="I59" s="14"/>
      <c r="J59" s="15"/>
      <c r="K59" s="9" t="s">
        <v>8</v>
      </c>
      <c r="L59" s="8">
        <f>SUM(L47:L58)</f>
        <v>5349573</v>
      </c>
    </row>
    <row r="60" spans="2:13" x14ac:dyDescent="0.25">
      <c r="B60" s="9" t="s">
        <v>8</v>
      </c>
      <c r="C60" s="11">
        <f>SUM(C48:C59)</f>
        <v>88467.430000000008</v>
      </c>
      <c r="D60" s="11">
        <f>SUM(D48:D59)</f>
        <v>65040.789999999994</v>
      </c>
      <c r="E60" s="11">
        <f>SUM(E48:E59)</f>
        <v>449558.1</v>
      </c>
      <c r="F60" s="11">
        <f>SUM(F48:F59)</f>
        <v>76656.12</v>
      </c>
      <c r="G60" s="13"/>
      <c r="H60" s="13"/>
      <c r="I60" s="14"/>
      <c r="J60" s="15"/>
    </row>
  </sheetData>
  <mergeCells count="15">
    <mergeCell ref="B45:B47"/>
    <mergeCell ref="E46:E47"/>
    <mergeCell ref="F46:F47"/>
    <mergeCell ref="D46:D47"/>
    <mergeCell ref="K29:L29"/>
    <mergeCell ref="K45:L45"/>
    <mergeCell ref="K46:L46"/>
    <mergeCell ref="C46:C47"/>
    <mergeCell ref="C45:F45"/>
    <mergeCell ref="F4:H4"/>
    <mergeCell ref="C9:G9"/>
    <mergeCell ref="H9:L9"/>
    <mergeCell ref="C27:I27"/>
    <mergeCell ref="C28:F28"/>
    <mergeCell ref="K28:L28"/>
  </mergeCells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19-20</vt:lpstr>
      <vt:lpstr>'FY 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2024-08-01T11:39:22Z</dcterms:modified>
</cp:coreProperties>
</file>